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ДИЗО\Филипцова\"/>
    </mc:Choice>
  </mc:AlternateContent>
  <bookViews>
    <workbookView xWindow="0" yWindow="0" windowWidth="16080" windowHeight="8085"/>
  </bookViews>
  <sheets>
    <sheet name="2012-полн" sheetId="1" r:id="rId1"/>
  </sheets>
  <calcPr calcId="152511"/>
</workbook>
</file>

<file path=xl/calcChain.xml><?xml version="1.0" encoding="utf-8"?>
<calcChain xmlns="http://schemas.openxmlformats.org/spreadsheetml/2006/main">
  <c r="D10" i="1" l="1"/>
  <c r="F6" i="1" l="1"/>
  <c r="L6" i="1"/>
  <c r="F7" i="1"/>
  <c r="F8" i="1"/>
  <c r="L8" i="1"/>
  <c r="F9" i="1"/>
  <c r="L9" i="1"/>
  <c r="L10" i="1"/>
  <c r="F11" i="1"/>
  <c r="F12" i="1"/>
  <c r="F13" i="1"/>
  <c r="F14" i="1"/>
  <c r="F24" i="1"/>
  <c r="G24" i="1"/>
  <c r="J24" i="1"/>
  <c r="K24" i="1"/>
  <c r="L24" i="1" s="1"/>
  <c r="F25" i="1"/>
  <c r="F26" i="1"/>
  <c r="F27" i="1"/>
  <c r="F28" i="1"/>
  <c r="F29" i="1"/>
  <c r="F30" i="1"/>
  <c r="F31" i="1"/>
  <c r="F32" i="1"/>
  <c r="F33" i="1"/>
  <c r="F34" i="1"/>
  <c r="F35" i="1"/>
  <c r="G35" i="1" s="1"/>
  <c r="J35" i="1"/>
  <c r="K35" i="1"/>
  <c r="L35" i="1"/>
  <c r="F36" i="1"/>
  <c r="F37" i="1"/>
  <c r="G37" i="1"/>
  <c r="J37" i="1"/>
  <c r="K37" i="1"/>
  <c r="L37" i="1"/>
  <c r="F38" i="1"/>
  <c r="G38" i="1" s="1"/>
  <c r="J38" i="1"/>
  <c r="K38" i="1"/>
  <c r="L38" i="1"/>
  <c r="F39" i="1"/>
  <c r="F40" i="1"/>
  <c r="F41" i="1"/>
  <c r="F50" i="1"/>
  <c r="G50" i="1" s="1"/>
  <c r="G61" i="1" s="1"/>
  <c r="L50" i="1"/>
  <c r="F51" i="1"/>
  <c r="G51" i="1"/>
  <c r="L51" i="1"/>
  <c r="F52" i="1"/>
  <c r="G52" i="1"/>
  <c r="F53" i="1"/>
  <c r="F54" i="1"/>
  <c r="G48" i="1" l="1"/>
  <c r="F63" i="1"/>
  <c r="G63" i="1"/>
  <c r="F64" i="1"/>
  <c r="G64" i="1"/>
  <c r="F65" i="1"/>
  <c r="G65" i="1" s="1"/>
  <c r="G66" i="1"/>
  <c r="F67" i="1"/>
  <c r="G75" i="1" l="1"/>
</calcChain>
</file>

<file path=xl/sharedStrings.xml><?xml version="1.0" encoding="utf-8"?>
<sst xmlns="http://schemas.openxmlformats.org/spreadsheetml/2006/main" count="237" uniqueCount="82">
  <si>
    <t>№ п/п</t>
  </si>
  <si>
    <t>Наименование показателя</t>
  </si>
  <si>
    <t>Единица измерения</t>
  </si>
  <si>
    <t>% выполнения плана</t>
  </si>
  <si>
    <t>Рейтинги</t>
  </si>
  <si>
    <t xml:space="preserve">за 2011 год </t>
  </si>
  <si>
    <t>план</t>
  </si>
  <si>
    <t>факт</t>
  </si>
  <si>
    <t>Рейтинг по % исполнения плана</t>
  </si>
  <si>
    <t>Рейтинг по поступлениям неналоговых имущественных доходов в консолидированный бюджет</t>
  </si>
  <si>
    <t>тыс. руб.</t>
  </si>
  <si>
    <t>шт.</t>
  </si>
  <si>
    <t>Отсутствие просроченной кредиторской задолженности (государственного учреждения)</t>
  </si>
  <si>
    <t>руб.</t>
  </si>
  <si>
    <t>-</t>
  </si>
  <si>
    <t>_   / +</t>
  </si>
  <si>
    <t>ОГБУ ВО "Управление природных ресурсов"</t>
  </si>
  <si>
    <t>КУ ВО "Фонд государственного имущества"</t>
  </si>
  <si>
    <t>тыс.руб.</t>
  </si>
  <si>
    <t>%</t>
  </si>
  <si>
    <t xml:space="preserve">Рейтинг по % исполнения плана </t>
  </si>
  <si>
    <t>КУ ВО"Управление по работе с областным имуществом"</t>
  </si>
  <si>
    <t>1.</t>
  </si>
  <si>
    <t>Поступление неналоговых имущественных доходов в консолидированный бюджет по соответствующим кодам бюджетной классификации (от оказания платных услуг)</t>
  </si>
  <si>
    <t>Представление интересов Воронежской области в акционерных обществах, акции которых находятся в собственности области (подготовка решений единственного акционера, участие в проведении заседаний советов директоров и т.д.)</t>
  </si>
  <si>
    <t>Предоставление информации (выписки) из реестра государственного имущества Воронежской области</t>
  </si>
  <si>
    <t>Проведение претензионно-исковой работы по взысканию недоимки по арендной плате за имущество Воронежской области, об установлении требований кредитора, об устранении препятствий в распоряжении земельными участками, о признании права отсутствующим</t>
  </si>
  <si>
    <t>Подготовка квитанций-уведомлений арендаторам с информацией о текущей задолженности по арендным платежам, договорам найма, сроках оплаты, размере годовой арендной платы</t>
  </si>
  <si>
    <t>3.</t>
  </si>
  <si>
    <t>4.</t>
  </si>
  <si>
    <t>отсутствие в учреждении задержек по выплатам заработной платы за счет всех источников дохода</t>
  </si>
  <si>
    <t>5.</t>
  </si>
  <si>
    <t>отсутствие замечаний проверяющих органов по результатам проверок деятельности учреждения</t>
  </si>
  <si>
    <t>ИТОГО:</t>
  </si>
  <si>
    <t>6.</t>
  </si>
  <si>
    <t>выполнение квоты по приему на работу инвалидов (в соответствии с законодательством Воронежской области)</t>
  </si>
  <si>
    <t>+</t>
  </si>
  <si>
    <t>Доля решений о включении/отказе о включении многодетных граждан в реестр, принятых в сокращенные сроки (менее 30 дней), к общему количеству поданных заявлений</t>
  </si>
  <si>
    <t xml:space="preserve">Обеспечение сохранности отчетов и иных документов, формируемых в ходе определения кадастровой стоимости, а также копий документов и материалов, которые использовались при определении кадастровой стоимости (количество (доля) объектов недвижимости, в отношении которых хранится информация, электронный вид) </t>
  </si>
  <si>
    <t>Соблюдение срока представления в случаях, предусмотренных законодательством Российской Федерации, копий хранящихся отчетов и документов, сформированных в ходе определения кадастровой стоимости, а также документов и материалов, которые использовались при определении кадастровой стоимости, правоохранительным, судебным и иным уполномоченным государственным органам по их требованию (количество объектов недвижимости, в отношении которых предоставлены копии хранящихся документов, электронный вид)</t>
  </si>
  <si>
    <t>Количество объектов недвижимости, в отношении которых осуществлены сбор, обработка, систематизация и накопление информации, необходимой для определения кадастровой стоимости, в том числе о данных рынка недвижимости, а также информации, использованной при проведении государственной кадастровой оценки и формируемой в результате ее проведения (бумажный вид, электронный вид)</t>
  </si>
  <si>
    <t>Реализация нормативно предусмотренных этапов процедуры государственной кадастровой оценки объектов недвижимости, в отношении которых принято решение о проведении государственной кадастровой оценки в соответствующем году</t>
  </si>
  <si>
    <t>ед.</t>
  </si>
  <si>
    <t xml:space="preserve">Отсутствие просроченной кредиторской задолженности </t>
  </si>
  <si>
    <t>ГБУ ВО «ЦГКО ВО»</t>
  </si>
  <si>
    <t>Обеспечение проведения заседаний совета директоров акционерных обществ с долей права собственности Воронежской области по предварительному утверждению годового отчета  в соответствии с Федеральным законом от    26.12.1995  № 208-ФЗ   «Об акционерных обществах»</t>
  </si>
  <si>
    <t>Обеспечение проведения годовых общих собраний акционеров акционерных обществ с долей права собственности Воронежской области (подготовка приказов единственного акционера)    об избрании совета директоров  общества, ревизионной комиссии общества, утверждении аудитора общества,  годового отчета, годовой бухгалтерской (финансовой) отчетности общества, распределение прибыли (в том числе выплата (объявление) дивидендов в соответствии с Федеральным законом от    26.12.1995   № 208-ФЗ   «Об акционерных обществах»</t>
  </si>
  <si>
    <t xml:space="preserve">    -</t>
  </si>
  <si>
    <t>Реализация предусмотренных работ по определению кадастровой стоимости вновь учтенных объектов недвижимости, ранее учтенных объектов недвижимости в случае внесения в ЕГРН сведений о них и объектов недвижимости, в сведения ЕГРН о которых внесены изменения (электронный вид)</t>
  </si>
  <si>
    <t>Подготовка проектов приказов:
 - о выдаче (продлении, переоформлении) лицензий;
- о списании государственного имущества;
- по ведению реестра государственного имущества Воронежской области в части учета земельных участков;
- об утверждении границ охранных зон объектов газоснабжения и наложении ограничений (обременений на входящие в них земельные участки)</t>
  </si>
  <si>
    <t xml:space="preserve"> +</t>
  </si>
  <si>
    <t>Отсутствие вступивших в законную силу решений судов по административным, уголовным делам о незаконных действиях (бездействии) руководителя, иных работников учреждения или взыскании денежных средств (за исключением судебных расходов в рамках судебного оспаривания кадастровой стоимости)</t>
  </si>
  <si>
    <t>отсутствие замечаний Министерства по целевому и эффективному использованию бюджетных средств учреждения</t>
  </si>
  <si>
    <t xml:space="preserve">отсутствие замечаний Министерства по использованию имущества, находящегося в оперативном управлении (безвозмездном пользовании) учреждения </t>
  </si>
  <si>
    <t>Техническое, программное и информационное сопровождение локально-вычислительной сети министерства  имущественных и земельных отношений Воронежской области</t>
  </si>
  <si>
    <t>Проведение мониторинга объектов на предмет эффективности использования имущества и земельных участков, находящихся в собственности Воронежской области.</t>
  </si>
  <si>
    <r>
      <t xml:space="preserve">Реализация права заключения договоров на установку и эксплуатацию рекламных конструкций согласно приказам </t>
    </r>
    <r>
      <rPr>
        <sz val="11"/>
        <rFont val="Times New Roman"/>
        <family val="1"/>
        <charset val="204"/>
      </rPr>
      <t>Министерства</t>
    </r>
  </si>
  <si>
    <t>Поступление неналоговых имущественных доходов в консолидированный бюджет по соответствующим кодам бюджетной классификации (от оказания платных услуг).</t>
  </si>
  <si>
    <t>Информационное взаимодействие с федеральными органами, осуществляющими ведение федеральных реестров и кадастров, с целью осуществления регистрационных действий с объектами недвижимости областного уровня собственности, в части получения результата в виде сведений ЕГРН.</t>
  </si>
  <si>
    <t>Проведение натурного обследования земельных участков различных уровней собственности на предмет фактического использования, с целью дальнейшего принятия соответствующих решений органом государственной власти в отношении данных участков.</t>
  </si>
  <si>
    <t>Проведение натурного обследования земельных участков в рамках исполнения этапа по выдаче разрешения на использование земельных участков, находящихся в собственности Воронежской области, земель или земельных участков, расположенных на территории городского округа город Воронеж, государственная собственность на которые не разграничена, без предоставления земельных участков и установления сервитута.</t>
  </si>
  <si>
    <t>Создание и ведение Интерактивной карты (слоя) выданных разрешений на использование земельных участков, находящихся в собственности Воронежской области, земель или земельных участков, расположенных на территории городского округа город Воронеж, государственная собственность на которые не разграничена, без предоставления земельных участков и установления сервитута.</t>
  </si>
  <si>
    <t>Мониторинг рекламных конструкций.</t>
  </si>
  <si>
    <t>Формирование пакета документов (актов), необходимого для принятия решения о демонтаже незаконно установленных рекламных конструкций.</t>
  </si>
  <si>
    <t>Подготовка схем расположения рекламных конструкций.</t>
  </si>
  <si>
    <t>Подготовка схемы расположения земельного участка на кадастровом плане территории.</t>
  </si>
  <si>
    <t>Подготовка ситуационного плана земельного участка.</t>
  </si>
  <si>
    <t>Геодезическая съемка.</t>
  </si>
  <si>
    <t>Установление восстановление границ объектов недвижимости.</t>
  </si>
  <si>
    <t>Подготовка межевого плана.</t>
  </si>
  <si>
    <t>Заключение кадастрового инженера.</t>
  </si>
  <si>
    <t>Подготовка акта обследования зданий, сооружений и т.д.</t>
  </si>
  <si>
    <t>Подготовка технического плана зданий, сооружений и объектов инженерной инфраструктуры.</t>
  </si>
  <si>
    <t>Оценка проводиться не будет</t>
  </si>
  <si>
    <t>Реализация права заключения договоров аренды и продажа земельных участков согласно приказам министерства имущественных и земельных отношений Воронежской области</t>
  </si>
  <si>
    <t>Проведение мониторинга объектов недвижимого имущества, находящегося в казне Воронежской области</t>
  </si>
  <si>
    <t>Обеспечение содержания и охраны объектов, находящихся в казне Воронежской области, в соответствии с перечнем, утвержденным приказом министерства имущественных и земельных отношений Воронежской области</t>
  </si>
  <si>
    <t>кв.км.</t>
  </si>
  <si>
    <t>_</t>
  </si>
  <si>
    <t xml:space="preserve">   (в соответствии с методикой, утвержденной Приказом департамента от 28.02.2017 № 417  "О порядке осуществления  мониторинга результатов деятельности государственных  учреждений, подведомственных министерству 
имущественных и земельных отношений Воронежской области" в редакции приказов от 26.02.2019 № 429, от 07.11.2019 № 2864
от 05.12.2019 № 3123, от 30.12.2020 № 3151, от 14.07.2022 № 1797, от 22.04.2024 № 1072)</t>
  </si>
  <si>
    <t xml:space="preserve">Оценка и рейтинг результатов деятельности государственных  учреждений, подведомственных министерству имущественных и земельных отношений Воронежской области, за 3 квартал 2024 года    </t>
  </si>
  <si>
    <t>3 кв 2024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</si>
</sst>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charset val="204"/>
      <scheme val="minor"/>
    </font>
    <font>
      <sz val="11"/>
      <name val="Times New Roman"/>
      <family val="1"/>
      <charset val="204"/>
    </font>
    <font>
      <sz val="9"/>
      <name val="Times New Roman"/>
      <family val="1"/>
      <charset val="204"/>
    </font>
    <font>
      <b/>
      <sz val="11"/>
      <name val="Times New Roman"/>
      <family val="1"/>
      <charset val="204"/>
    </font>
    <font>
      <sz val="10"/>
      <name val="Times New Roman"/>
      <family val="1"/>
      <charset val="204"/>
    </font>
    <font>
      <b/>
      <sz val="12"/>
      <name val="Times New Roman"/>
      <family val="1"/>
      <charset val="204"/>
    </font>
    <font>
      <b/>
      <sz val="14"/>
      <name val="Times New Roman"/>
      <family val="1"/>
      <charset val="204"/>
    </font>
    <font>
      <sz val="12"/>
      <name val="Times New Roman"/>
      <family val="1"/>
      <charset val="204"/>
    </font>
    <font>
      <i/>
      <u/>
      <sz val="12"/>
      <name val="Times New Roman"/>
      <family val="1"/>
      <charset val="204"/>
    </font>
    <font>
      <sz val="11"/>
      <name val="Calibri"/>
      <family val="2"/>
      <charset val="204"/>
      <scheme val="minor"/>
    </font>
    <font>
      <sz val="12"/>
      <name val="Calibri"/>
      <family val="2"/>
      <charset val="204"/>
      <scheme val="minor"/>
    </font>
    <font>
      <sz val="11"/>
      <color theme="1"/>
      <name val="Times New Roman"/>
      <family val="1"/>
      <charset val="204"/>
    </font>
    <font>
      <sz val="11"/>
      <color rgb="FF000000"/>
      <name val="Times New Roman"/>
      <family val="1"/>
      <charset val="204"/>
    </font>
    <font>
      <i/>
      <sz val="11"/>
      <name val="Times New Roman"/>
      <family val="1"/>
      <charset val="204"/>
    </font>
    <font>
      <i/>
      <u/>
      <sz val="11"/>
      <name val="Times New Roman"/>
      <family val="1"/>
      <charset val="204"/>
    </font>
    <font>
      <b/>
      <i/>
      <u/>
      <sz val="11"/>
      <name val="Times New Roman"/>
      <family val="1"/>
      <charset val="204"/>
    </font>
    <font>
      <sz val="12"/>
      <color theme="1"/>
      <name val="Times New Roman"/>
      <family val="1"/>
      <charset val="204"/>
    </font>
    <font>
      <i/>
      <sz val="12"/>
      <name val="Times New Roman"/>
      <family val="1"/>
      <charset val="204"/>
    </font>
    <font>
      <sz val="11.5"/>
      <color theme="1"/>
      <name val="Times New Roman"/>
      <family val="1"/>
      <charset val="204"/>
    </font>
    <font>
      <sz val="13"/>
      <color theme="1"/>
      <name val="Times New Roman"/>
      <family val="1"/>
      <charset val="204"/>
    </font>
    <font>
      <b/>
      <sz val="13"/>
      <color theme="1"/>
      <name val="Times New Roman"/>
      <family val="1"/>
      <charset val="204"/>
    </font>
    <font>
      <sz val="11"/>
      <color rgb="FF9C6500"/>
      <name val="Calibri"/>
      <family val="2"/>
      <charset val="204"/>
      <scheme val="minor"/>
    </font>
    <font>
      <sz val="13"/>
      <name val="Times New Roman"/>
      <family val="1"/>
      <charset val="204"/>
    </font>
    <font>
      <sz val="12"/>
      <color rgb="FF000000"/>
      <name val="Times New Roman"/>
      <family val="1"/>
      <charset val="204"/>
    </font>
    <font>
      <i/>
      <sz val="11"/>
      <color theme="1"/>
      <name val="Times New Roman"/>
      <family val="1"/>
      <charset val="204"/>
    </font>
    <font>
      <b/>
      <sz val="16"/>
      <name val="Times New Roman"/>
      <family val="1"/>
      <charset val="204"/>
    </font>
    <font>
      <b/>
      <i/>
      <sz val="12"/>
      <name val="Times New Roman"/>
      <family val="1"/>
      <charset val="204"/>
    </font>
    <font>
      <sz val="8"/>
      <color theme="1"/>
      <name val="Times New Roman"/>
      <family val="1"/>
      <charset val="204"/>
    </font>
  </fonts>
  <fills count="7">
    <fill>
      <patternFill patternType="none"/>
    </fill>
    <fill>
      <patternFill patternType="gray125"/>
    </fill>
    <fill>
      <patternFill patternType="solid">
        <fgColor rgb="FFF2DBDB"/>
        <bgColor indexed="64"/>
      </patternFill>
    </fill>
    <fill>
      <patternFill patternType="solid">
        <fgColor theme="6" tint="0.79998168889431442"/>
        <bgColor indexed="64"/>
      </patternFill>
    </fill>
    <fill>
      <patternFill patternType="solid">
        <fgColor rgb="FFFFEB9C"/>
      </patternFill>
    </fill>
    <fill>
      <patternFill patternType="solid">
        <fgColor theme="0"/>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1" fillId="4" borderId="0" applyNumberFormat="0" applyBorder="0" applyAlignment="0" applyProtection="0"/>
  </cellStyleXfs>
  <cellXfs count="85">
    <xf numFmtId="0" fontId="0" fillId="0" borderId="0" xfId="0"/>
    <xf numFmtId="0" fontId="9" fillId="0" borderId="0" xfId="0" applyFont="1" applyAlignment="1">
      <alignment horizontal="center" vertical="center"/>
    </xf>
    <xf numFmtId="0" fontId="1"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vertical="center"/>
    </xf>
    <xf numFmtId="0" fontId="7" fillId="0" borderId="1" xfId="0" applyFont="1" applyBorder="1" applyAlignment="1">
      <alignment horizontal="center" vertical="center" wrapText="1"/>
    </xf>
    <xf numFmtId="164" fontId="7" fillId="2" borderId="1" xfId="0" applyNumberFormat="1" applyFont="1" applyFill="1" applyBorder="1" applyAlignment="1">
      <alignment horizontal="center" vertical="center" wrapText="1"/>
    </xf>
    <xf numFmtId="164" fontId="9" fillId="0" borderId="0" xfId="0" applyNumberFormat="1" applyFont="1" applyAlignment="1">
      <alignment horizontal="center" vertical="center"/>
    </xf>
    <xf numFmtId="164" fontId="4" fillId="2"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64" fontId="15" fillId="3"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0" fontId="1" fillId="5" borderId="1" xfId="1" applyFont="1" applyFill="1" applyBorder="1" applyAlignment="1">
      <alignment horizontal="center" vertical="center" wrapText="1"/>
    </xf>
    <xf numFmtId="164" fontId="1" fillId="5" borderId="1" xfId="1" applyNumberFormat="1" applyFont="1" applyFill="1" applyBorder="1" applyAlignment="1">
      <alignment horizontal="center" vertical="center" wrapText="1"/>
    </xf>
    <xf numFmtId="0" fontId="1" fillId="5" borderId="0" xfId="1" applyFont="1" applyFill="1" applyAlignment="1">
      <alignment horizontal="center" vertical="center"/>
    </xf>
    <xf numFmtId="0" fontId="18" fillId="5" borderId="1" xfId="0" applyFont="1" applyFill="1" applyBorder="1" applyAlignment="1">
      <alignment horizontal="justify" vertical="center" wrapText="1"/>
    </xf>
    <xf numFmtId="0" fontId="1" fillId="5" borderId="1" xfId="0"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20" fillId="5" borderId="1" xfId="0" applyFont="1" applyFill="1" applyBorder="1" applyAlignment="1">
      <alignment horizontal="justify" vertical="center" wrapText="1"/>
    </xf>
    <xf numFmtId="0" fontId="19" fillId="5" borderId="1" xfId="0" applyFont="1" applyFill="1" applyBorder="1" applyAlignment="1">
      <alignment horizontal="justify" vertical="center" wrapText="1"/>
    </xf>
    <xf numFmtId="164" fontId="14" fillId="5" borderId="1" xfId="0" applyNumberFormat="1"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164" fontId="13" fillId="6"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164" fontId="13" fillId="6" borderId="4" xfId="0" applyNumberFormat="1" applyFont="1" applyFill="1" applyBorder="1" applyAlignment="1">
      <alignment horizontal="center" vertical="center" wrapText="1"/>
    </xf>
    <xf numFmtId="0" fontId="1" fillId="5" borderId="7" xfId="0" applyFont="1" applyFill="1" applyBorder="1" applyAlignment="1">
      <alignment horizontal="center" vertical="center" wrapText="1"/>
    </xf>
    <xf numFmtId="3" fontId="23" fillId="5" borderId="1" xfId="0" applyNumberFormat="1" applyFont="1" applyFill="1" applyBorder="1" applyAlignment="1">
      <alignment horizontal="center" vertical="center" wrapText="1"/>
    </xf>
    <xf numFmtId="4" fontId="23" fillId="5"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6" fillId="5" borderId="0" xfId="0" applyFont="1" applyFill="1" applyAlignment="1">
      <alignment vertical="top" wrapText="1"/>
    </xf>
    <xf numFmtId="0" fontId="9" fillId="5" borderId="0" xfId="0" applyFont="1" applyFill="1" applyAlignment="1">
      <alignment horizontal="center" vertical="center"/>
    </xf>
    <xf numFmtId="164" fontId="9" fillId="5" borderId="0" xfId="0" applyNumberFormat="1" applyFont="1" applyFill="1" applyAlignment="1">
      <alignment horizontal="center" vertical="center"/>
    </xf>
    <xf numFmtId="164" fontId="13" fillId="5" borderId="7" xfId="0" applyNumberFormat="1" applyFont="1" applyFill="1" applyBorder="1" applyAlignment="1">
      <alignment horizontal="center" vertical="center" wrapText="1"/>
    </xf>
    <xf numFmtId="0" fontId="11" fillId="5" borderId="1" xfId="0" applyFont="1" applyFill="1" applyBorder="1" applyAlignment="1">
      <alignment horizontal="justify" vertical="center" wrapText="1"/>
    </xf>
    <xf numFmtId="0" fontId="20" fillId="5" borderId="2" xfId="0" applyFont="1" applyFill="1" applyBorder="1" applyAlignment="1">
      <alignment horizontal="justify" vertical="center" wrapText="1"/>
    </xf>
    <xf numFmtId="164" fontId="13" fillId="5"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64" fontId="5" fillId="2" borderId="5" xfId="0" applyNumberFormat="1" applyFont="1" applyFill="1" applyBorder="1" applyAlignment="1">
      <alignment horizontal="center" vertical="center" wrapText="1"/>
    </xf>
    <xf numFmtId="0" fontId="11" fillId="5" borderId="1" xfId="0" applyFont="1" applyFill="1" applyBorder="1" applyAlignment="1">
      <alignment vertical="top" wrapText="1"/>
    </xf>
    <xf numFmtId="0" fontId="19" fillId="5" borderId="7" xfId="0" applyFont="1" applyFill="1" applyBorder="1" applyAlignment="1">
      <alignment horizontal="justify" vertical="center" wrapText="1"/>
    </xf>
    <xf numFmtId="0" fontId="27" fillId="5" borderId="1" xfId="0" applyFont="1" applyFill="1" applyBorder="1" applyAlignment="1">
      <alignment horizontal="center" vertical="center" wrapText="1"/>
    </xf>
    <xf numFmtId="164" fontId="17" fillId="6" borderId="1" xfId="0" applyNumberFormat="1" applyFont="1" applyFill="1" applyBorder="1" applyAlignment="1">
      <alignment horizontal="center" vertical="center" wrapText="1"/>
    </xf>
    <xf numFmtId="0" fontId="18" fillId="5" borderId="1" xfId="0" applyFont="1" applyFill="1" applyBorder="1" applyAlignment="1">
      <alignment wrapText="1"/>
    </xf>
    <xf numFmtId="0" fontId="16" fillId="5" borderId="1" xfId="0" applyFont="1" applyFill="1" applyBorder="1" applyAlignment="1">
      <alignment wrapText="1"/>
    </xf>
    <xf numFmtId="0" fontId="1" fillId="5" borderId="1" xfId="0" applyFont="1" applyFill="1" applyBorder="1" applyAlignment="1">
      <alignment horizontal="left" vertical="center" wrapText="1"/>
    </xf>
    <xf numFmtId="0" fontId="18" fillId="5" borderId="2" xfId="0" applyFont="1" applyFill="1" applyBorder="1" applyAlignment="1">
      <alignment horizontal="justify" vertical="center" wrapText="1"/>
    </xf>
    <xf numFmtId="0" fontId="11" fillId="5" borderId="1" xfId="0" applyFont="1" applyFill="1" applyBorder="1" applyAlignment="1">
      <alignment wrapText="1"/>
    </xf>
    <xf numFmtId="0" fontId="1" fillId="5" borderId="2"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 fillId="5" borderId="1" xfId="1" applyFont="1" applyFill="1" applyBorder="1" applyAlignment="1">
      <alignment horizontal="justify" vertical="center" wrapText="1"/>
    </xf>
    <xf numFmtId="0" fontId="22" fillId="5" borderId="1" xfId="1" applyFont="1" applyFill="1" applyBorder="1" applyAlignment="1">
      <alignment horizontal="justify" vertical="center" wrapText="1"/>
    </xf>
    <xf numFmtId="0" fontId="3" fillId="6" borderId="2" xfId="0" applyFont="1" applyFill="1" applyBorder="1" applyAlignment="1">
      <alignment horizontal="left" vertical="center" wrapText="1"/>
    </xf>
    <xf numFmtId="0" fontId="3" fillId="6" borderId="4" xfId="0" applyFont="1" applyFill="1" applyBorder="1" applyAlignment="1">
      <alignment horizontal="left" vertical="center" wrapText="1"/>
    </xf>
    <xf numFmtId="164" fontId="13" fillId="3" borderId="5" xfId="0" applyNumberFormat="1" applyFont="1" applyFill="1" applyBorder="1" applyAlignment="1">
      <alignment horizontal="center" vertical="center" wrapText="1"/>
    </xf>
    <xf numFmtId="164" fontId="13" fillId="3" borderId="6" xfId="0" applyNumberFormat="1" applyFont="1" applyFill="1" applyBorder="1" applyAlignment="1">
      <alignment horizontal="center" vertical="center" wrapText="1"/>
    </xf>
    <xf numFmtId="164" fontId="13" fillId="3" borderId="7"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64" fontId="1"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Нейтральный" xfId="1" builtinId="2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7"/>
  <sheetViews>
    <sheetView tabSelected="1" view="pageBreakPreview" topLeftCell="A41" zoomScaleNormal="100" zoomScaleSheetLayoutView="100" workbookViewId="0">
      <selection activeCell="E7" sqref="E7"/>
    </sheetView>
  </sheetViews>
  <sheetFormatPr defaultRowHeight="15" x14ac:dyDescent="0.25"/>
  <cols>
    <col min="1" max="1" width="3.7109375" style="1" customWidth="1"/>
    <col min="2" max="2" width="95.28515625" style="1" customWidth="1"/>
    <col min="3" max="3" width="11.7109375" style="1" customWidth="1"/>
    <col min="4" max="4" width="9.7109375" style="1" customWidth="1"/>
    <col min="5" max="5" width="11.7109375" style="1" customWidth="1"/>
    <col min="6" max="6" width="14.5703125" style="7" customWidth="1"/>
    <col min="7" max="7" width="0.140625" style="7" customWidth="1"/>
    <col min="8" max="8" width="17.5703125" style="7" customWidth="1"/>
    <col min="9" max="9" width="16.140625" style="7" hidden="1" customWidth="1"/>
    <col min="10" max="12" width="8.7109375" style="1" hidden="1" customWidth="1"/>
    <col min="13" max="16384" width="9.140625" style="1"/>
  </cols>
  <sheetData>
    <row r="1" spans="1:12" ht="41.25" customHeight="1" x14ac:dyDescent="0.25">
      <c r="A1" s="77" t="s">
        <v>80</v>
      </c>
      <c r="B1" s="77"/>
      <c r="C1" s="77"/>
      <c r="D1" s="77"/>
      <c r="E1" s="77"/>
      <c r="F1" s="77"/>
      <c r="G1" s="77"/>
      <c r="H1" s="77"/>
      <c r="I1" s="77"/>
      <c r="J1" s="77"/>
      <c r="K1" s="77"/>
      <c r="L1" s="77"/>
    </row>
    <row r="2" spans="1:12" ht="74.25" customHeight="1" x14ac:dyDescent="0.25">
      <c r="A2" s="78" t="s">
        <v>79</v>
      </c>
      <c r="B2" s="78"/>
      <c r="C2" s="78"/>
      <c r="D2" s="78"/>
      <c r="E2" s="78"/>
      <c r="F2" s="78"/>
      <c r="G2" s="78"/>
      <c r="H2" s="78"/>
      <c r="I2" s="78"/>
      <c r="J2" s="78"/>
      <c r="K2" s="78"/>
      <c r="L2" s="78"/>
    </row>
    <row r="3" spans="1:12" ht="15" customHeight="1" x14ac:dyDescent="0.25">
      <c r="A3" s="79" t="s">
        <v>0</v>
      </c>
      <c r="B3" s="79" t="s">
        <v>1</v>
      </c>
      <c r="C3" s="80" t="s">
        <v>2</v>
      </c>
      <c r="D3" s="81" t="s">
        <v>81</v>
      </c>
      <c r="E3" s="81"/>
      <c r="F3" s="82" t="s">
        <v>3</v>
      </c>
      <c r="G3" s="83" t="s">
        <v>4</v>
      </c>
      <c r="H3" s="83"/>
      <c r="I3" s="83"/>
      <c r="J3" s="81" t="s">
        <v>5</v>
      </c>
      <c r="K3" s="81"/>
      <c r="L3" s="84" t="s">
        <v>3</v>
      </c>
    </row>
    <row r="4" spans="1:12" ht="24.75" customHeight="1" x14ac:dyDescent="0.25">
      <c r="A4" s="79"/>
      <c r="B4" s="79"/>
      <c r="C4" s="80"/>
      <c r="D4" s="2" t="s">
        <v>6</v>
      </c>
      <c r="E4" s="2" t="s">
        <v>7</v>
      </c>
      <c r="F4" s="82"/>
      <c r="G4" s="8" t="s">
        <v>8</v>
      </c>
      <c r="H4" s="9" t="s">
        <v>20</v>
      </c>
      <c r="I4" s="10" t="s">
        <v>9</v>
      </c>
      <c r="J4" s="2" t="s">
        <v>6</v>
      </c>
      <c r="K4" s="2" t="s">
        <v>7</v>
      </c>
      <c r="L4" s="84"/>
    </row>
    <row r="5" spans="1:12" s="4" customFormat="1" ht="15" customHeight="1" x14ac:dyDescent="0.25">
      <c r="A5" s="74" t="s">
        <v>21</v>
      </c>
      <c r="B5" s="75"/>
      <c r="C5" s="76"/>
      <c r="D5" s="47"/>
      <c r="E5" s="47"/>
      <c r="F5" s="48"/>
      <c r="G5" s="11">
        <v>3</v>
      </c>
      <c r="H5" s="12">
        <v>1</v>
      </c>
      <c r="I5" s="11">
        <v>4</v>
      </c>
      <c r="J5" s="3"/>
      <c r="K5" s="3"/>
      <c r="L5" s="3"/>
    </row>
    <row r="6" spans="1:12" s="4" customFormat="1" ht="35.25" customHeight="1" x14ac:dyDescent="0.25">
      <c r="A6" s="67" t="s">
        <v>22</v>
      </c>
      <c r="B6" s="53" t="s">
        <v>23</v>
      </c>
      <c r="C6" s="39" t="s">
        <v>10</v>
      </c>
      <c r="D6" s="36">
        <v>308</v>
      </c>
      <c r="E6" s="36">
        <v>308</v>
      </c>
      <c r="F6" s="52">
        <f t="shared" ref="F6:F9" si="0">E6*100/D6</f>
        <v>100</v>
      </c>
      <c r="G6" s="46"/>
      <c r="H6" s="64">
        <v>50</v>
      </c>
      <c r="I6" s="6"/>
      <c r="J6" s="5">
        <v>150</v>
      </c>
      <c r="K6" s="5">
        <v>228</v>
      </c>
      <c r="L6" s="6">
        <f>K6*100/J6</f>
        <v>152</v>
      </c>
    </row>
    <row r="7" spans="1:12" s="4" customFormat="1" ht="113.25" customHeight="1" x14ac:dyDescent="0.25">
      <c r="A7" s="68"/>
      <c r="B7" s="18" t="s">
        <v>49</v>
      </c>
      <c r="C7" s="39" t="s">
        <v>19</v>
      </c>
      <c r="D7" s="36">
        <v>100</v>
      </c>
      <c r="E7" s="36">
        <v>100</v>
      </c>
      <c r="F7" s="52">
        <f t="shared" si="0"/>
        <v>100</v>
      </c>
      <c r="G7" s="46"/>
      <c r="H7" s="65"/>
      <c r="I7" s="6"/>
      <c r="J7" s="5"/>
      <c r="K7" s="5"/>
      <c r="L7" s="6"/>
    </row>
    <row r="8" spans="1:12" s="4" customFormat="1" ht="51.75" customHeight="1" x14ac:dyDescent="0.25">
      <c r="A8" s="68"/>
      <c r="B8" s="54" t="s">
        <v>24</v>
      </c>
      <c r="C8" s="37" t="s">
        <v>11</v>
      </c>
      <c r="D8" s="36">
        <v>301</v>
      </c>
      <c r="E8" s="36">
        <v>301</v>
      </c>
      <c r="F8" s="52">
        <f t="shared" si="0"/>
        <v>100</v>
      </c>
      <c r="G8" s="46"/>
      <c r="H8" s="65"/>
      <c r="I8" s="6"/>
      <c r="J8" s="5">
        <v>525</v>
      </c>
      <c r="K8" s="5">
        <v>557</v>
      </c>
      <c r="L8" s="6">
        <f>K8*100/J8</f>
        <v>106.0952380952381</v>
      </c>
    </row>
    <row r="9" spans="1:12" s="4" customFormat="1" ht="21" customHeight="1" x14ac:dyDescent="0.25">
      <c r="A9" s="68"/>
      <c r="B9" s="53" t="s">
        <v>25</v>
      </c>
      <c r="C9" s="37" t="s">
        <v>19</v>
      </c>
      <c r="D9" s="36">
        <v>100</v>
      </c>
      <c r="E9" s="36">
        <v>100</v>
      </c>
      <c r="F9" s="52">
        <f t="shared" si="0"/>
        <v>100</v>
      </c>
      <c r="G9" s="46"/>
      <c r="H9" s="65"/>
      <c r="I9" s="6"/>
      <c r="J9" s="5">
        <v>24</v>
      </c>
      <c r="K9" s="5">
        <v>49.2</v>
      </c>
      <c r="L9" s="6">
        <f>K9*100/J9</f>
        <v>205</v>
      </c>
    </row>
    <row r="10" spans="1:12" s="4" customFormat="1" ht="46.5" customHeight="1" x14ac:dyDescent="0.25">
      <c r="A10" s="68"/>
      <c r="B10" s="55" t="s">
        <v>45</v>
      </c>
      <c r="C10" s="37" t="s">
        <v>11</v>
      </c>
      <c r="D10" s="36">
        <f>-E10</f>
        <v>0</v>
      </c>
      <c r="E10" s="36">
        <v>0</v>
      </c>
      <c r="F10" s="52">
        <v>0</v>
      </c>
      <c r="G10" s="46"/>
      <c r="H10" s="65"/>
      <c r="I10" s="6"/>
      <c r="J10" s="5">
        <v>720</v>
      </c>
      <c r="K10" s="5">
        <v>958</v>
      </c>
      <c r="L10" s="6">
        <f>K10*100/J10</f>
        <v>133.05555555555554</v>
      </c>
    </row>
    <row r="11" spans="1:12" s="4" customFormat="1" ht="27.75" customHeight="1" x14ac:dyDescent="0.25">
      <c r="A11" s="68"/>
      <c r="B11" s="55" t="s">
        <v>37</v>
      </c>
      <c r="C11" s="37" t="s">
        <v>19</v>
      </c>
      <c r="D11" s="36">
        <v>100</v>
      </c>
      <c r="E11" s="36">
        <v>100</v>
      </c>
      <c r="F11" s="52">
        <f>E11*100/D11</f>
        <v>100</v>
      </c>
      <c r="G11" s="46"/>
      <c r="H11" s="65"/>
      <c r="I11" s="6"/>
      <c r="J11" s="5"/>
      <c r="K11" s="5"/>
      <c r="L11" s="6"/>
    </row>
    <row r="12" spans="1:12" s="4" customFormat="1" ht="44.25" customHeight="1" x14ac:dyDescent="0.25">
      <c r="A12" s="68"/>
      <c r="B12" s="55" t="s">
        <v>26</v>
      </c>
      <c r="C12" s="37" t="s">
        <v>19</v>
      </c>
      <c r="D12" s="36">
        <v>100</v>
      </c>
      <c r="E12" s="36">
        <v>100</v>
      </c>
      <c r="F12" s="52">
        <f>E12*100/D12</f>
        <v>100</v>
      </c>
      <c r="G12" s="46"/>
      <c r="H12" s="65"/>
      <c r="I12" s="6"/>
      <c r="J12" s="5"/>
      <c r="K12" s="5"/>
      <c r="L12" s="6"/>
    </row>
    <row r="13" spans="1:12" s="4" customFormat="1" ht="33" customHeight="1" x14ac:dyDescent="0.25">
      <c r="A13" s="68"/>
      <c r="B13" s="55" t="s">
        <v>27</v>
      </c>
      <c r="C13" s="37" t="s">
        <v>11</v>
      </c>
      <c r="D13" s="36">
        <v>2886</v>
      </c>
      <c r="E13" s="36">
        <v>2886</v>
      </c>
      <c r="F13" s="52">
        <f>E13*100/D13</f>
        <v>100</v>
      </c>
      <c r="G13" s="46"/>
      <c r="H13" s="65"/>
      <c r="I13" s="6"/>
      <c r="J13" s="5"/>
      <c r="K13" s="5"/>
      <c r="L13" s="6"/>
    </row>
    <row r="14" spans="1:12" s="4" customFormat="1" ht="30.75" customHeight="1" x14ac:dyDescent="0.25">
      <c r="A14" s="68"/>
      <c r="B14" s="55" t="s">
        <v>54</v>
      </c>
      <c r="C14" s="37" t="s">
        <v>19</v>
      </c>
      <c r="D14" s="36">
        <v>100</v>
      </c>
      <c r="E14" s="36">
        <v>100</v>
      </c>
      <c r="F14" s="27">
        <f>E14*100/D14</f>
        <v>100</v>
      </c>
      <c r="G14" s="46"/>
      <c r="H14" s="65"/>
      <c r="I14" s="6"/>
      <c r="J14" s="5">
        <v>0</v>
      </c>
      <c r="K14" s="5">
        <v>0</v>
      </c>
      <c r="L14" s="6" t="s">
        <v>14</v>
      </c>
    </row>
    <row r="15" spans="1:12" s="4" customFormat="1" ht="89.25" customHeight="1" x14ac:dyDescent="0.25">
      <c r="A15" s="68"/>
      <c r="B15" s="55" t="s">
        <v>46</v>
      </c>
      <c r="C15" s="37" t="s">
        <v>11</v>
      </c>
      <c r="D15" s="36">
        <v>0</v>
      </c>
      <c r="E15" s="36">
        <v>0</v>
      </c>
      <c r="F15" s="27">
        <v>0</v>
      </c>
      <c r="G15" s="46"/>
      <c r="H15" s="65"/>
      <c r="I15" s="6"/>
      <c r="J15" s="5"/>
      <c r="K15" s="5"/>
      <c r="L15" s="6"/>
    </row>
    <row r="16" spans="1:12" s="4" customFormat="1" ht="18" customHeight="1" x14ac:dyDescent="0.25">
      <c r="A16" s="69"/>
      <c r="B16" s="55" t="s">
        <v>12</v>
      </c>
      <c r="C16" s="37" t="s">
        <v>13</v>
      </c>
      <c r="D16" s="37">
        <v>0</v>
      </c>
      <c r="E16" s="37">
        <v>0</v>
      </c>
      <c r="F16" s="27">
        <v>0</v>
      </c>
      <c r="G16" s="46"/>
      <c r="H16" s="66"/>
      <c r="I16" s="6"/>
      <c r="J16" s="5"/>
      <c r="K16" s="5"/>
      <c r="L16" s="6"/>
    </row>
    <row r="17" spans="1:12" s="4" customFormat="1" ht="30" customHeight="1" x14ac:dyDescent="0.25">
      <c r="A17" s="45">
        <v>2</v>
      </c>
      <c r="B17" s="44" t="s">
        <v>52</v>
      </c>
      <c r="C17" s="19" t="s">
        <v>15</v>
      </c>
      <c r="D17" s="20" t="s">
        <v>14</v>
      </c>
      <c r="E17" s="20" t="s">
        <v>14</v>
      </c>
      <c r="F17" s="27" t="s">
        <v>14</v>
      </c>
      <c r="G17" s="46"/>
      <c r="H17" s="25">
        <v>10</v>
      </c>
      <c r="I17" s="6"/>
      <c r="J17" s="5"/>
      <c r="K17" s="5"/>
      <c r="L17" s="6"/>
    </row>
    <row r="18" spans="1:12" s="4" customFormat="1" ht="36" customHeight="1" x14ac:dyDescent="0.25">
      <c r="A18" s="45" t="s">
        <v>28</v>
      </c>
      <c r="B18" s="44" t="s">
        <v>53</v>
      </c>
      <c r="C18" s="19" t="s">
        <v>15</v>
      </c>
      <c r="D18" s="20" t="s">
        <v>14</v>
      </c>
      <c r="E18" s="20" t="s">
        <v>14</v>
      </c>
      <c r="F18" s="27" t="s">
        <v>14</v>
      </c>
      <c r="G18" s="46"/>
      <c r="H18" s="25">
        <v>10</v>
      </c>
      <c r="I18" s="6"/>
      <c r="J18" s="5"/>
      <c r="K18" s="5"/>
      <c r="L18" s="6"/>
    </row>
    <row r="19" spans="1:12" s="4" customFormat="1" ht="27.75" customHeight="1" x14ac:dyDescent="0.25">
      <c r="A19" s="45" t="s">
        <v>29</v>
      </c>
      <c r="B19" s="44" t="s">
        <v>30</v>
      </c>
      <c r="C19" s="19" t="s">
        <v>15</v>
      </c>
      <c r="D19" s="20" t="s">
        <v>14</v>
      </c>
      <c r="E19" s="20" t="s">
        <v>14</v>
      </c>
      <c r="F19" s="27" t="s">
        <v>14</v>
      </c>
      <c r="G19" s="46"/>
      <c r="H19" s="25">
        <v>10</v>
      </c>
      <c r="I19" s="6"/>
      <c r="J19" s="5"/>
      <c r="K19" s="5"/>
      <c r="L19" s="6"/>
    </row>
    <row r="20" spans="1:12" s="4" customFormat="1" ht="27.75" customHeight="1" x14ac:dyDescent="0.25">
      <c r="A20" s="45" t="s">
        <v>31</v>
      </c>
      <c r="B20" s="44" t="s">
        <v>32</v>
      </c>
      <c r="C20" s="19" t="s">
        <v>15</v>
      </c>
      <c r="D20" s="20" t="s">
        <v>14</v>
      </c>
      <c r="E20" s="20" t="s">
        <v>14</v>
      </c>
      <c r="F20" s="27" t="s">
        <v>14</v>
      </c>
      <c r="G20" s="46"/>
      <c r="H20" s="25">
        <v>10</v>
      </c>
      <c r="I20" s="6"/>
      <c r="J20" s="5"/>
      <c r="K20" s="5"/>
      <c r="L20" s="6"/>
    </row>
    <row r="21" spans="1:12" s="4" customFormat="1" ht="30.75" customHeight="1" x14ac:dyDescent="0.25">
      <c r="A21" s="45" t="s">
        <v>34</v>
      </c>
      <c r="B21" s="49" t="s">
        <v>35</v>
      </c>
      <c r="C21" s="19" t="s">
        <v>15</v>
      </c>
      <c r="D21" s="20" t="s">
        <v>36</v>
      </c>
      <c r="E21" s="20" t="s">
        <v>36</v>
      </c>
      <c r="F21" s="27" t="s">
        <v>36</v>
      </c>
      <c r="G21" s="46"/>
      <c r="H21" s="25">
        <v>10</v>
      </c>
      <c r="I21" s="6"/>
      <c r="J21" s="5"/>
      <c r="K21" s="5"/>
      <c r="L21" s="6"/>
    </row>
    <row r="22" spans="1:12" s="4" customFormat="1" ht="17.25" customHeight="1" x14ac:dyDescent="0.25">
      <c r="A22" s="62" t="s">
        <v>33</v>
      </c>
      <c r="B22" s="73"/>
      <c r="C22" s="73"/>
      <c r="D22" s="73"/>
      <c r="E22" s="73"/>
      <c r="F22" s="63"/>
      <c r="G22" s="24"/>
      <c r="H22" s="13">
        <v>100</v>
      </c>
      <c r="I22" s="14"/>
      <c r="J22" s="3"/>
      <c r="K22" s="3"/>
      <c r="L22" s="6"/>
    </row>
    <row r="23" spans="1:12" s="4" customFormat="1" ht="17.25" customHeight="1" x14ac:dyDescent="0.25">
      <c r="A23" s="70" t="s">
        <v>16</v>
      </c>
      <c r="B23" s="71"/>
      <c r="C23" s="72"/>
      <c r="D23" s="31"/>
      <c r="E23" s="31"/>
      <c r="F23" s="29"/>
      <c r="G23" s="21">
        <v>2</v>
      </c>
      <c r="H23" s="26">
        <v>2</v>
      </c>
      <c r="I23" s="11">
        <v>1</v>
      </c>
      <c r="J23" s="3"/>
      <c r="K23" s="3"/>
      <c r="L23" s="6"/>
    </row>
    <row r="24" spans="1:12" s="4" customFormat="1" ht="40.5" customHeight="1" x14ac:dyDescent="0.25">
      <c r="A24" s="67">
        <v>1</v>
      </c>
      <c r="B24" s="56" t="s">
        <v>57</v>
      </c>
      <c r="C24" s="39" t="s">
        <v>10</v>
      </c>
      <c r="D24" s="34">
        <v>500</v>
      </c>
      <c r="E24" s="35">
        <v>2811.53</v>
      </c>
      <c r="F24" s="32">
        <f t="shared" ref="F24:F41" si="1">E24*100/D24</f>
        <v>562.30600000000004</v>
      </c>
      <c r="G24" s="20">
        <f>F24*10/100</f>
        <v>56.230600000000003</v>
      </c>
      <c r="H24" s="64">
        <v>50</v>
      </c>
      <c r="I24" s="6"/>
      <c r="J24" s="5">
        <f>130+530+510</f>
        <v>1170</v>
      </c>
      <c r="K24" s="5">
        <f>138.22+509.03+751.25</f>
        <v>1398.5</v>
      </c>
      <c r="L24" s="6">
        <f>K24*100/J24</f>
        <v>119.52991452991454</v>
      </c>
    </row>
    <row r="25" spans="1:12" s="4" customFormat="1" ht="51" customHeight="1" x14ac:dyDescent="0.25">
      <c r="A25" s="68"/>
      <c r="B25" s="56" t="s">
        <v>58</v>
      </c>
      <c r="C25" s="39" t="s">
        <v>11</v>
      </c>
      <c r="D25" s="36">
        <v>805</v>
      </c>
      <c r="E25" s="36">
        <v>810</v>
      </c>
      <c r="F25" s="32">
        <f t="shared" si="1"/>
        <v>100.62111801242236</v>
      </c>
      <c r="G25" s="20"/>
      <c r="H25" s="65"/>
      <c r="I25" s="6"/>
      <c r="J25" s="5"/>
      <c r="K25" s="5"/>
      <c r="L25" s="6"/>
    </row>
    <row r="26" spans="1:12" s="4" customFormat="1" ht="51" customHeight="1" x14ac:dyDescent="0.25">
      <c r="A26" s="68"/>
      <c r="B26" s="56" t="s">
        <v>59</v>
      </c>
      <c r="C26" s="39" t="s">
        <v>11</v>
      </c>
      <c r="D26" s="36">
        <v>505</v>
      </c>
      <c r="E26" s="36">
        <v>520</v>
      </c>
      <c r="F26" s="32">
        <f t="shared" si="1"/>
        <v>102.97029702970298</v>
      </c>
      <c r="G26" s="20"/>
      <c r="H26" s="65"/>
      <c r="I26" s="6"/>
      <c r="J26" s="5"/>
      <c r="K26" s="5"/>
      <c r="L26" s="6"/>
    </row>
    <row r="27" spans="1:12" s="4" customFormat="1" ht="53.25" customHeight="1" x14ac:dyDescent="0.25">
      <c r="A27" s="68"/>
      <c r="B27" s="56" t="s">
        <v>59</v>
      </c>
      <c r="C27" s="39" t="s">
        <v>11</v>
      </c>
      <c r="D27" s="36">
        <v>245</v>
      </c>
      <c r="E27" s="36">
        <v>245</v>
      </c>
      <c r="F27" s="32">
        <f t="shared" si="1"/>
        <v>100</v>
      </c>
      <c r="G27" s="20"/>
      <c r="H27" s="65"/>
      <c r="I27" s="6"/>
      <c r="J27" s="5"/>
      <c r="K27" s="5"/>
      <c r="L27" s="6"/>
    </row>
    <row r="28" spans="1:12" s="4" customFormat="1" ht="75" x14ac:dyDescent="0.25">
      <c r="A28" s="68"/>
      <c r="B28" s="56" t="s">
        <v>60</v>
      </c>
      <c r="C28" s="39" t="s">
        <v>11</v>
      </c>
      <c r="D28" s="36">
        <v>290</v>
      </c>
      <c r="E28" s="36">
        <v>304</v>
      </c>
      <c r="F28" s="32">
        <f t="shared" si="1"/>
        <v>104.82758620689656</v>
      </c>
      <c r="G28" s="20"/>
      <c r="H28" s="65"/>
      <c r="I28" s="6"/>
      <c r="J28" s="5"/>
      <c r="K28" s="5"/>
      <c r="L28" s="6"/>
    </row>
    <row r="29" spans="1:12" s="4" customFormat="1" ht="71.25" customHeight="1" x14ac:dyDescent="0.25">
      <c r="A29" s="68"/>
      <c r="B29" s="56" t="s">
        <v>61</v>
      </c>
      <c r="C29" s="39" t="s">
        <v>77</v>
      </c>
      <c r="D29" s="36">
        <v>52600</v>
      </c>
      <c r="E29" s="36">
        <v>52600</v>
      </c>
      <c r="F29" s="32">
        <f t="shared" si="1"/>
        <v>100</v>
      </c>
      <c r="G29" s="20"/>
      <c r="H29" s="65"/>
      <c r="I29" s="6"/>
      <c r="J29" s="5"/>
      <c r="K29" s="5"/>
      <c r="L29" s="6"/>
    </row>
    <row r="30" spans="1:12" s="4" customFormat="1" ht="30" customHeight="1" x14ac:dyDescent="0.25">
      <c r="A30" s="68"/>
      <c r="B30" s="56" t="s">
        <v>62</v>
      </c>
      <c r="C30" s="39" t="s">
        <v>11</v>
      </c>
      <c r="D30" s="36">
        <v>150</v>
      </c>
      <c r="E30" s="36">
        <v>150</v>
      </c>
      <c r="F30" s="32">
        <f t="shared" si="1"/>
        <v>100</v>
      </c>
      <c r="G30" s="20"/>
      <c r="H30" s="65"/>
      <c r="I30" s="6"/>
      <c r="J30" s="5"/>
      <c r="K30" s="5"/>
      <c r="L30" s="6"/>
    </row>
    <row r="31" spans="1:12" s="4" customFormat="1" ht="40.5" customHeight="1" x14ac:dyDescent="0.25">
      <c r="A31" s="68"/>
      <c r="B31" s="56" t="s">
        <v>63</v>
      </c>
      <c r="C31" s="39" t="s">
        <v>11</v>
      </c>
      <c r="D31" s="36">
        <v>85</v>
      </c>
      <c r="E31" s="36">
        <v>89</v>
      </c>
      <c r="F31" s="32">
        <f t="shared" si="1"/>
        <v>104.70588235294117</v>
      </c>
      <c r="G31" s="20"/>
      <c r="H31" s="65"/>
      <c r="I31" s="6"/>
      <c r="J31" s="5"/>
      <c r="K31" s="5"/>
      <c r="L31" s="6"/>
    </row>
    <row r="32" spans="1:12" s="4" customFormat="1" ht="33" customHeight="1" x14ac:dyDescent="0.25">
      <c r="A32" s="68"/>
      <c r="B32" s="56" t="s">
        <v>64</v>
      </c>
      <c r="C32" s="39" t="s">
        <v>11</v>
      </c>
      <c r="D32" s="36">
        <v>25</v>
      </c>
      <c r="E32" s="36">
        <v>26</v>
      </c>
      <c r="F32" s="32">
        <f t="shared" si="1"/>
        <v>104</v>
      </c>
      <c r="G32" s="20"/>
      <c r="H32" s="65"/>
      <c r="I32" s="6"/>
      <c r="J32" s="5"/>
      <c r="K32" s="5"/>
      <c r="L32" s="6"/>
    </row>
    <row r="33" spans="1:12" s="4" customFormat="1" ht="33" customHeight="1" x14ac:dyDescent="0.25">
      <c r="A33" s="68"/>
      <c r="B33" s="56" t="s">
        <v>65</v>
      </c>
      <c r="C33" s="39" t="s">
        <v>11</v>
      </c>
      <c r="D33" s="36">
        <v>250</v>
      </c>
      <c r="E33" s="36">
        <v>251</v>
      </c>
      <c r="F33" s="32">
        <f t="shared" si="1"/>
        <v>100.4</v>
      </c>
      <c r="G33" s="20"/>
      <c r="H33" s="65"/>
      <c r="I33" s="6"/>
      <c r="J33" s="5"/>
      <c r="K33" s="5"/>
      <c r="L33" s="6"/>
    </row>
    <row r="34" spans="1:12" s="4" customFormat="1" ht="31.5" customHeight="1" x14ac:dyDescent="0.25">
      <c r="A34" s="68"/>
      <c r="B34" s="56" t="s">
        <v>66</v>
      </c>
      <c r="C34" s="39" t="s">
        <v>11</v>
      </c>
      <c r="D34" s="36">
        <v>75</v>
      </c>
      <c r="E34" s="36">
        <v>76</v>
      </c>
      <c r="F34" s="32">
        <f t="shared" si="1"/>
        <v>101.33333333333333</v>
      </c>
      <c r="G34" s="20"/>
      <c r="H34" s="65"/>
      <c r="I34" s="6"/>
      <c r="J34" s="5"/>
      <c r="K34" s="5"/>
      <c r="L34" s="6"/>
    </row>
    <row r="35" spans="1:12" s="4" customFormat="1" ht="38.25" customHeight="1" x14ac:dyDescent="0.25">
      <c r="A35" s="68"/>
      <c r="B35" s="56" t="s">
        <v>55</v>
      </c>
      <c r="C35" s="39" t="s">
        <v>11</v>
      </c>
      <c r="D35" s="36">
        <v>900</v>
      </c>
      <c r="E35" s="36">
        <v>941</v>
      </c>
      <c r="F35" s="32">
        <f t="shared" si="1"/>
        <v>104.55555555555556</v>
      </c>
      <c r="G35" s="20">
        <f>F35*10/100</f>
        <v>10.455555555555556</v>
      </c>
      <c r="H35" s="65"/>
      <c r="I35" s="6"/>
      <c r="J35" s="5">
        <f>63+51+51</f>
        <v>165</v>
      </c>
      <c r="K35" s="5">
        <f>121+28+111+43+136+51</f>
        <v>490</v>
      </c>
      <c r="L35" s="6">
        <f>K35*100/J35</f>
        <v>296.969696969697</v>
      </c>
    </row>
    <row r="36" spans="1:12" s="4" customFormat="1" ht="25.5" customHeight="1" x14ac:dyDescent="0.25">
      <c r="A36" s="68"/>
      <c r="B36" s="56" t="s">
        <v>67</v>
      </c>
      <c r="C36" s="39" t="s">
        <v>11</v>
      </c>
      <c r="D36" s="36">
        <v>420</v>
      </c>
      <c r="E36" s="36">
        <v>423</v>
      </c>
      <c r="F36" s="32">
        <f t="shared" si="1"/>
        <v>100.71428571428571</v>
      </c>
      <c r="G36" s="20"/>
      <c r="H36" s="65"/>
      <c r="I36" s="6"/>
      <c r="J36" s="5"/>
      <c r="K36" s="5"/>
      <c r="L36" s="6"/>
    </row>
    <row r="37" spans="1:12" s="4" customFormat="1" ht="28.5" customHeight="1" x14ac:dyDescent="0.25">
      <c r="A37" s="68"/>
      <c r="B37" s="56" t="s">
        <v>68</v>
      </c>
      <c r="C37" s="39" t="s">
        <v>11</v>
      </c>
      <c r="D37" s="36">
        <v>6</v>
      </c>
      <c r="E37" s="36">
        <v>6</v>
      </c>
      <c r="F37" s="32">
        <f t="shared" si="1"/>
        <v>100</v>
      </c>
      <c r="G37" s="20">
        <f>F37*10/100</f>
        <v>10</v>
      </c>
      <c r="H37" s="65"/>
      <c r="I37" s="6"/>
      <c r="J37" s="5">
        <f>56+57+43</f>
        <v>156</v>
      </c>
      <c r="K37" s="5">
        <f>30+35+43</f>
        <v>108</v>
      </c>
      <c r="L37" s="6">
        <f>K37*100/J37</f>
        <v>69.230769230769226</v>
      </c>
    </row>
    <row r="38" spans="1:12" s="4" customFormat="1" ht="27.75" customHeight="1" x14ac:dyDescent="0.25">
      <c r="A38" s="68"/>
      <c r="B38" s="56" t="s">
        <v>69</v>
      </c>
      <c r="C38" s="39" t="s">
        <v>11</v>
      </c>
      <c r="D38" s="36">
        <v>400</v>
      </c>
      <c r="E38" s="36">
        <v>400</v>
      </c>
      <c r="F38" s="32">
        <f t="shared" si="1"/>
        <v>100</v>
      </c>
      <c r="G38" s="20">
        <f>F38*10/100</f>
        <v>10</v>
      </c>
      <c r="H38" s="65"/>
      <c r="I38" s="6"/>
      <c r="J38" s="5">
        <f>320+95+95</f>
        <v>510</v>
      </c>
      <c r="K38" s="5">
        <f>332+126+678</f>
        <v>1136</v>
      </c>
      <c r="L38" s="6">
        <f>K38*100/J38</f>
        <v>222.74509803921569</v>
      </c>
    </row>
    <row r="39" spans="1:12" s="4" customFormat="1" ht="24" customHeight="1" x14ac:dyDescent="0.25">
      <c r="A39" s="68"/>
      <c r="B39" s="56" t="s">
        <v>70</v>
      </c>
      <c r="C39" s="39" t="s">
        <v>11</v>
      </c>
      <c r="D39" s="36">
        <v>50</v>
      </c>
      <c r="E39" s="36">
        <v>50</v>
      </c>
      <c r="F39" s="32">
        <f t="shared" si="1"/>
        <v>100</v>
      </c>
      <c r="G39" s="20" t="s">
        <v>14</v>
      </c>
      <c r="H39" s="65"/>
      <c r="I39" s="6"/>
      <c r="J39" s="5">
        <v>0</v>
      </c>
      <c r="K39" s="5">
        <v>0</v>
      </c>
      <c r="L39" s="6" t="s">
        <v>14</v>
      </c>
    </row>
    <row r="40" spans="1:12" s="4" customFormat="1" ht="27.75" customHeight="1" x14ac:dyDescent="0.25">
      <c r="A40" s="68"/>
      <c r="B40" s="56" t="s">
        <v>71</v>
      </c>
      <c r="C40" s="39" t="s">
        <v>11</v>
      </c>
      <c r="D40" s="36">
        <v>1</v>
      </c>
      <c r="E40" s="36">
        <v>1</v>
      </c>
      <c r="F40" s="32">
        <f t="shared" si="1"/>
        <v>100</v>
      </c>
      <c r="G40" s="20"/>
      <c r="H40" s="65"/>
      <c r="I40" s="6"/>
      <c r="J40" s="5"/>
      <c r="K40" s="5"/>
      <c r="L40" s="6"/>
    </row>
    <row r="41" spans="1:12" s="4" customFormat="1" ht="27" customHeight="1" x14ac:dyDescent="0.25">
      <c r="A41" s="68"/>
      <c r="B41" s="56" t="s">
        <v>72</v>
      </c>
      <c r="C41" s="39" t="s">
        <v>11</v>
      </c>
      <c r="D41" s="36">
        <v>1</v>
      </c>
      <c r="E41" s="36">
        <v>1</v>
      </c>
      <c r="F41" s="32">
        <f t="shared" si="1"/>
        <v>100</v>
      </c>
      <c r="G41" s="20"/>
      <c r="H41" s="65"/>
      <c r="I41" s="6"/>
      <c r="J41" s="5"/>
      <c r="K41" s="5"/>
      <c r="L41" s="6"/>
    </row>
    <row r="42" spans="1:12" s="4" customFormat="1" ht="25.5" customHeight="1" x14ac:dyDescent="0.25">
      <c r="A42" s="69"/>
      <c r="B42" s="56" t="s">
        <v>43</v>
      </c>
      <c r="C42" s="39" t="s">
        <v>13</v>
      </c>
      <c r="D42" s="37">
        <v>0</v>
      </c>
      <c r="E42" s="37">
        <v>0</v>
      </c>
      <c r="F42" s="32">
        <v>0</v>
      </c>
      <c r="G42" s="20"/>
      <c r="H42" s="66"/>
      <c r="I42" s="6"/>
      <c r="J42" s="5"/>
      <c r="K42" s="5"/>
      <c r="L42" s="6"/>
    </row>
    <row r="43" spans="1:12" s="4" customFormat="1" ht="40.5" customHeight="1" x14ac:dyDescent="0.25">
      <c r="A43" s="22">
        <v>2</v>
      </c>
      <c r="B43" s="23" t="s">
        <v>52</v>
      </c>
      <c r="C43" s="33" t="s">
        <v>15</v>
      </c>
      <c r="D43" s="43" t="s">
        <v>14</v>
      </c>
      <c r="E43" s="43" t="s">
        <v>14</v>
      </c>
      <c r="F43" s="27" t="s">
        <v>14</v>
      </c>
      <c r="G43" s="20"/>
      <c r="H43" s="25">
        <v>10</v>
      </c>
      <c r="I43" s="6"/>
      <c r="J43" s="5"/>
      <c r="K43" s="5"/>
      <c r="L43" s="6"/>
    </row>
    <row r="44" spans="1:12" s="4" customFormat="1" ht="40.5" customHeight="1" x14ac:dyDescent="0.25">
      <c r="A44" s="22" t="s">
        <v>28</v>
      </c>
      <c r="B44" s="23" t="s">
        <v>53</v>
      </c>
      <c r="C44" s="19" t="s">
        <v>15</v>
      </c>
      <c r="D44" s="20" t="s">
        <v>14</v>
      </c>
      <c r="E44" s="20" t="s">
        <v>14</v>
      </c>
      <c r="F44" s="27" t="s">
        <v>14</v>
      </c>
      <c r="G44" s="20"/>
      <c r="H44" s="25">
        <v>10</v>
      </c>
      <c r="I44" s="6"/>
      <c r="J44" s="5"/>
      <c r="K44" s="5"/>
      <c r="L44" s="6"/>
    </row>
    <row r="45" spans="1:12" s="4" customFormat="1" ht="40.5" customHeight="1" x14ac:dyDescent="0.25">
      <c r="A45" s="22" t="s">
        <v>29</v>
      </c>
      <c r="B45" s="23" t="s">
        <v>30</v>
      </c>
      <c r="C45" s="19" t="s">
        <v>15</v>
      </c>
      <c r="D45" s="20" t="s">
        <v>14</v>
      </c>
      <c r="E45" s="20" t="s">
        <v>14</v>
      </c>
      <c r="F45" s="27" t="s">
        <v>14</v>
      </c>
      <c r="G45" s="20"/>
      <c r="H45" s="25">
        <v>10</v>
      </c>
      <c r="I45" s="6"/>
      <c r="J45" s="5"/>
      <c r="K45" s="5"/>
      <c r="L45" s="6"/>
    </row>
    <row r="46" spans="1:12" s="4" customFormat="1" ht="40.5" customHeight="1" x14ac:dyDescent="0.25">
      <c r="A46" s="22" t="s">
        <v>31</v>
      </c>
      <c r="B46" s="23" t="s">
        <v>32</v>
      </c>
      <c r="C46" s="19" t="s">
        <v>15</v>
      </c>
      <c r="D46" s="20" t="s">
        <v>14</v>
      </c>
      <c r="E46" s="20" t="s">
        <v>14</v>
      </c>
      <c r="F46" s="27" t="s">
        <v>14</v>
      </c>
      <c r="G46" s="20"/>
      <c r="H46" s="25">
        <v>10</v>
      </c>
      <c r="I46" s="6"/>
      <c r="J46" s="5"/>
      <c r="K46" s="5"/>
      <c r="L46" s="6"/>
    </row>
    <row r="47" spans="1:12" s="4" customFormat="1" ht="42" customHeight="1" x14ac:dyDescent="0.25">
      <c r="A47" s="22" t="s">
        <v>34</v>
      </c>
      <c r="B47" s="23" t="s">
        <v>35</v>
      </c>
      <c r="C47" s="19" t="s">
        <v>15</v>
      </c>
      <c r="D47" s="20" t="s">
        <v>36</v>
      </c>
      <c r="E47" s="20" t="s">
        <v>36</v>
      </c>
      <c r="F47" s="27" t="s">
        <v>36</v>
      </c>
      <c r="G47" s="20"/>
      <c r="H47" s="25">
        <v>10</v>
      </c>
      <c r="I47" s="6"/>
      <c r="J47" s="5"/>
      <c r="K47" s="5"/>
      <c r="L47" s="6"/>
    </row>
    <row r="48" spans="1:12" s="4" customFormat="1" ht="17.25" customHeight="1" x14ac:dyDescent="0.25">
      <c r="A48" s="62" t="s">
        <v>33</v>
      </c>
      <c r="B48" s="63"/>
      <c r="C48" s="28"/>
      <c r="D48" s="28"/>
      <c r="E48" s="28"/>
      <c r="F48" s="29"/>
      <c r="G48" s="24">
        <f>SUM(G24:G39)</f>
        <v>86.686155555555558</v>
      </c>
      <c r="H48" s="13">
        <v>100</v>
      </c>
      <c r="I48" s="14"/>
      <c r="J48" s="3"/>
      <c r="K48" s="3"/>
      <c r="L48" s="6"/>
    </row>
    <row r="49" spans="1:12" s="4" customFormat="1" ht="20.25" customHeight="1" x14ac:dyDescent="0.25">
      <c r="A49" s="70" t="s">
        <v>17</v>
      </c>
      <c r="B49" s="71"/>
      <c r="C49" s="30"/>
      <c r="D49" s="31"/>
      <c r="E49" s="31"/>
      <c r="F49" s="29"/>
      <c r="G49" s="21">
        <v>1</v>
      </c>
      <c r="H49" s="26">
        <v>3</v>
      </c>
      <c r="I49" s="11">
        <v>3</v>
      </c>
      <c r="J49" s="3"/>
      <c r="K49" s="3"/>
      <c r="L49" s="6"/>
    </row>
    <row r="50" spans="1:12" s="4" customFormat="1" ht="33" customHeight="1" x14ac:dyDescent="0.25">
      <c r="A50" s="67">
        <v>1</v>
      </c>
      <c r="B50" s="57" t="s">
        <v>23</v>
      </c>
      <c r="C50" s="58" t="s">
        <v>18</v>
      </c>
      <c r="D50" s="36">
        <v>104.9</v>
      </c>
      <c r="E50" s="36">
        <v>104.9</v>
      </c>
      <c r="F50" s="46">
        <f>E50*100/D50</f>
        <v>100</v>
      </c>
      <c r="G50" s="20">
        <f>F50*10/100</f>
        <v>10</v>
      </c>
      <c r="H50" s="64">
        <v>50</v>
      </c>
      <c r="I50" s="6"/>
      <c r="J50" s="5">
        <v>330</v>
      </c>
      <c r="K50" s="5">
        <v>600</v>
      </c>
      <c r="L50" s="6">
        <f>K50*100/J50</f>
        <v>181.81818181818181</v>
      </c>
    </row>
    <row r="51" spans="1:12" s="4" customFormat="1" ht="30" customHeight="1" x14ac:dyDescent="0.25">
      <c r="A51" s="68"/>
      <c r="B51" s="57" t="s">
        <v>56</v>
      </c>
      <c r="C51" s="58" t="s">
        <v>19</v>
      </c>
      <c r="D51" s="38">
        <v>100</v>
      </c>
      <c r="E51" s="59">
        <v>100</v>
      </c>
      <c r="F51" s="46">
        <f>E51*100/D51</f>
        <v>100</v>
      </c>
      <c r="G51" s="20">
        <f>F51*10/100</f>
        <v>10</v>
      </c>
      <c r="H51" s="65"/>
      <c r="I51" s="6"/>
      <c r="J51" s="5"/>
      <c r="K51" s="5"/>
      <c r="L51" s="6">
        <f>K51*100/10</f>
        <v>0</v>
      </c>
    </row>
    <row r="52" spans="1:12" s="4" customFormat="1" ht="33.75" customHeight="1" x14ac:dyDescent="0.25">
      <c r="A52" s="68"/>
      <c r="B52" s="55" t="s">
        <v>74</v>
      </c>
      <c r="C52" s="58" t="s">
        <v>19</v>
      </c>
      <c r="D52" s="38">
        <v>100</v>
      </c>
      <c r="E52" s="38">
        <v>100</v>
      </c>
      <c r="F52" s="46">
        <f>E52*100/D52</f>
        <v>100</v>
      </c>
      <c r="G52" s="20">
        <f>F52*10/100</f>
        <v>10</v>
      </c>
      <c r="H52" s="65"/>
      <c r="I52" s="6"/>
      <c r="J52" s="5"/>
      <c r="K52" s="5"/>
      <c r="L52" s="6"/>
    </row>
    <row r="53" spans="1:12" s="4" customFormat="1" ht="33.75" customHeight="1" x14ac:dyDescent="0.25">
      <c r="A53" s="68"/>
      <c r="B53" s="55" t="s">
        <v>75</v>
      </c>
      <c r="C53" s="58" t="s">
        <v>11</v>
      </c>
      <c r="D53" s="38">
        <v>230</v>
      </c>
      <c r="E53" s="38">
        <v>230</v>
      </c>
      <c r="F53" s="46">
        <f>E53*100/D53</f>
        <v>100</v>
      </c>
      <c r="G53" s="20"/>
      <c r="H53" s="65"/>
      <c r="I53" s="6"/>
      <c r="J53" s="5"/>
      <c r="K53" s="5"/>
      <c r="L53" s="6"/>
    </row>
    <row r="54" spans="1:12" s="4" customFormat="1" ht="48" customHeight="1" x14ac:dyDescent="0.25">
      <c r="A54" s="68"/>
      <c r="B54" s="55" t="s">
        <v>76</v>
      </c>
      <c r="C54" s="58" t="s">
        <v>19</v>
      </c>
      <c r="D54" s="38">
        <v>100</v>
      </c>
      <c r="E54" s="38">
        <v>100</v>
      </c>
      <c r="F54" s="46">
        <f>E54*100/D54</f>
        <v>100</v>
      </c>
      <c r="G54" s="20"/>
      <c r="H54" s="65"/>
      <c r="I54" s="6"/>
      <c r="J54" s="5"/>
      <c r="K54" s="5"/>
      <c r="L54" s="6"/>
    </row>
    <row r="55" spans="1:12" s="4" customFormat="1" ht="32.25" customHeight="1" x14ac:dyDescent="0.25">
      <c r="A55" s="69"/>
      <c r="B55" s="55" t="s">
        <v>12</v>
      </c>
      <c r="C55" s="58" t="s">
        <v>13</v>
      </c>
      <c r="D55" s="39">
        <v>0</v>
      </c>
      <c r="E55" s="39">
        <v>0</v>
      </c>
      <c r="F55" s="46">
        <v>0</v>
      </c>
      <c r="G55" s="20" t="s">
        <v>14</v>
      </c>
      <c r="H55" s="66"/>
      <c r="I55" s="6"/>
      <c r="J55" s="5">
        <v>0</v>
      </c>
      <c r="K55" s="5">
        <v>0</v>
      </c>
      <c r="L55" s="6" t="s">
        <v>14</v>
      </c>
    </row>
    <row r="56" spans="1:12" s="4" customFormat="1" ht="40.5" customHeight="1" x14ac:dyDescent="0.25">
      <c r="A56" s="22">
        <v>2</v>
      </c>
      <c r="B56" s="23" t="s">
        <v>52</v>
      </c>
      <c r="C56" s="19" t="s">
        <v>15</v>
      </c>
      <c r="D56" s="43" t="s">
        <v>14</v>
      </c>
      <c r="E56" s="43" t="s">
        <v>14</v>
      </c>
      <c r="F56" s="20" t="s">
        <v>14</v>
      </c>
      <c r="G56" s="20"/>
      <c r="H56" s="25">
        <v>10</v>
      </c>
      <c r="I56" s="6"/>
      <c r="J56" s="5"/>
      <c r="K56" s="5"/>
      <c r="L56" s="6"/>
    </row>
    <row r="57" spans="1:12" s="4" customFormat="1" ht="40.5" customHeight="1" x14ac:dyDescent="0.25">
      <c r="A57" s="22" t="s">
        <v>28</v>
      </c>
      <c r="B57" s="23" t="s">
        <v>53</v>
      </c>
      <c r="C57" s="19" t="s">
        <v>15</v>
      </c>
      <c r="D57" s="20" t="s">
        <v>14</v>
      </c>
      <c r="E57" s="20" t="s">
        <v>14</v>
      </c>
      <c r="F57" s="20" t="s">
        <v>14</v>
      </c>
      <c r="G57" s="20"/>
      <c r="H57" s="25">
        <v>10</v>
      </c>
      <c r="I57" s="6"/>
      <c r="J57" s="5"/>
      <c r="K57" s="5"/>
      <c r="L57" s="6"/>
    </row>
    <row r="58" spans="1:12" s="4" customFormat="1" ht="40.5" customHeight="1" x14ac:dyDescent="0.25">
      <c r="A58" s="22" t="s">
        <v>29</v>
      </c>
      <c r="B58" s="23" t="s">
        <v>30</v>
      </c>
      <c r="C58" s="19" t="s">
        <v>15</v>
      </c>
      <c r="D58" s="20" t="s">
        <v>14</v>
      </c>
      <c r="E58" s="20" t="s">
        <v>14</v>
      </c>
      <c r="F58" s="20" t="s">
        <v>14</v>
      </c>
      <c r="G58" s="20"/>
      <c r="H58" s="25">
        <v>10</v>
      </c>
      <c r="I58" s="6"/>
      <c r="J58" s="5"/>
      <c r="K58" s="5"/>
      <c r="L58" s="6"/>
    </row>
    <row r="59" spans="1:12" s="17" customFormat="1" ht="40.5" customHeight="1" x14ac:dyDescent="0.25">
      <c r="A59" s="60" t="s">
        <v>31</v>
      </c>
      <c r="B59" s="61" t="s">
        <v>32</v>
      </c>
      <c r="C59" s="15" t="s">
        <v>15</v>
      </c>
      <c r="D59" s="20" t="s">
        <v>14</v>
      </c>
      <c r="E59" s="20" t="s">
        <v>47</v>
      </c>
      <c r="F59" s="20" t="s">
        <v>47</v>
      </c>
      <c r="G59" s="16"/>
      <c r="H59" s="25">
        <v>10</v>
      </c>
      <c r="I59" s="16"/>
      <c r="J59" s="15"/>
      <c r="K59" s="15"/>
      <c r="L59" s="16"/>
    </row>
    <row r="60" spans="1:12" s="4" customFormat="1" ht="42" customHeight="1" x14ac:dyDescent="0.25">
      <c r="A60" s="22" t="s">
        <v>34</v>
      </c>
      <c r="B60" s="40" t="s">
        <v>35</v>
      </c>
      <c r="C60" s="19" t="s">
        <v>15</v>
      </c>
      <c r="D60" s="20" t="s">
        <v>36</v>
      </c>
      <c r="E60" s="20" t="s">
        <v>36</v>
      </c>
      <c r="F60" s="20" t="s">
        <v>36</v>
      </c>
      <c r="G60" s="20"/>
      <c r="H60" s="25">
        <v>10</v>
      </c>
      <c r="I60" s="6"/>
      <c r="J60" s="5"/>
      <c r="K60" s="5"/>
      <c r="L60" s="6"/>
    </row>
    <row r="61" spans="1:12" s="4" customFormat="1" ht="17.25" customHeight="1" x14ac:dyDescent="0.25">
      <c r="A61" s="62" t="s">
        <v>33</v>
      </c>
      <c r="B61" s="63"/>
      <c r="C61" s="28"/>
      <c r="D61" s="28"/>
      <c r="E61" s="28"/>
      <c r="F61" s="29"/>
      <c r="G61" s="24">
        <f>SUM(G50:G55)</f>
        <v>30</v>
      </c>
      <c r="H61" s="13">
        <v>100</v>
      </c>
      <c r="I61" s="14"/>
      <c r="J61" s="3"/>
      <c r="K61" s="3"/>
      <c r="L61" s="6"/>
    </row>
    <row r="62" spans="1:12" ht="21" customHeight="1" x14ac:dyDescent="0.25">
      <c r="A62" s="70" t="s">
        <v>44</v>
      </c>
      <c r="B62" s="71"/>
      <c r="C62" s="72"/>
      <c r="D62" s="31"/>
      <c r="E62" s="31"/>
      <c r="F62" s="29"/>
      <c r="G62" s="21">
        <v>2</v>
      </c>
      <c r="H62" s="26">
        <v>4</v>
      </c>
    </row>
    <row r="63" spans="1:12" ht="60" x14ac:dyDescent="0.25">
      <c r="A63" s="67">
        <v>1</v>
      </c>
      <c r="B63" s="18" t="s">
        <v>38</v>
      </c>
      <c r="C63" s="38" t="s">
        <v>19</v>
      </c>
      <c r="D63" s="37">
        <v>100</v>
      </c>
      <c r="E63" s="37">
        <v>100</v>
      </c>
      <c r="F63" s="32">
        <f>E63*100/D63</f>
        <v>100</v>
      </c>
      <c r="G63" s="20">
        <f>F63*10/100</f>
        <v>10</v>
      </c>
      <c r="H63" s="64">
        <v>50</v>
      </c>
    </row>
    <row r="64" spans="1:12" ht="99" customHeight="1" x14ac:dyDescent="0.25">
      <c r="A64" s="68"/>
      <c r="B64" s="18" t="s">
        <v>39</v>
      </c>
      <c r="C64" s="38" t="s">
        <v>19</v>
      </c>
      <c r="D64" s="37">
        <v>100</v>
      </c>
      <c r="E64" s="37">
        <v>100</v>
      </c>
      <c r="F64" s="32">
        <f>E64*100/D64</f>
        <v>100</v>
      </c>
      <c r="G64" s="20">
        <f>F64*10/100</f>
        <v>10</v>
      </c>
      <c r="H64" s="65"/>
    </row>
    <row r="65" spans="1:8" ht="76.5" customHeight="1" x14ac:dyDescent="0.25">
      <c r="A65" s="68"/>
      <c r="B65" s="18" t="s">
        <v>40</v>
      </c>
      <c r="C65" s="39" t="s">
        <v>11</v>
      </c>
      <c r="D65" s="37">
        <v>2200000</v>
      </c>
      <c r="E65" s="37">
        <v>2200000</v>
      </c>
      <c r="F65" s="32">
        <f>E65*100/D65</f>
        <v>100</v>
      </c>
      <c r="G65" s="20">
        <f>F65*10/100</f>
        <v>10</v>
      </c>
      <c r="H65" s="65"/>
    </row>
    <row r="66" spans="1:8" ht="53.25" customHeight="1" x14ac:dyDescent="0.25">
      <c r="A66" s="68"/>
      <c r="B66" s="18" t="s">
        <v>41</v>
      </c>
      <c r="C66" s="39" t="s">
        <v>19</v>
      </c>
      <c r="D66" s="51" t="s">
        <v>73</v>
      </c>
      <c r="E66" s="51" t="s">
        <v>73</v>
      </c>
      <c r="F66" s="32" t="s">
        <v>78</v>
      </c>
      <c r="G66" s="20" t="e">
        <f>F66*10/100</f>
        <v>#VALUE!</v>
      </c>
      <c r="H66" s="65"/>
    </row>
    <row r="67" spans="1:8" ht="46.5" customHeight="1" x14ac:dyDescent="0.25">
      <c r="A67" s="68"/>
      <c r="B67" s="18" t="s">
        <v>48</v>
      </c>
      <c r="C67" s="39" t="s">
        <v>19</v>
      </c>
      <c r="D67" s="37">
        <v>100</v>
      </c>
      <c r="E67" s="37">
        <v>100</v>
      </c>
      <c r="F67" s="32">
        <f>E67*100/D67</f>
        <v>100</v>
      </c>
      <c r="G67" s="20" t="s">
        <v>14</v>
      </c>
      <c r="H67" s="65"/>
    </row>
    <row r="68" spans="1:8" ht="60" x14ac:dyDescent="0.25">
      <c r="A68" s="68"/>
      <c r="B68" s="18" t="s">
        <v>51</v>
      </c>
      <c r="C68" s="39" t="s">
        <v>42</v>
      </c>
      <c r="D68" s="37">
        <v>0</v>
      </c>
      <c r="E68" s="37">
        <v>0</v>
      </c>
      <c r="F68" s="32">
        <v>0</v>
      </c>
      <c r="G68" s="20"/>
      <c r="H68" s="65"/>
    </row>
    <row r="69" spans="1:8" ht="15.75" x14ac:dyDescent="0.25">
      <c r="A69" s="69"/>
      <c r="B69" s="18" t="s">
        <v>43</v>
      </c>
      <c r="C69" s="39" t="s">
        <v>13</v>
      </c>
      <c r="D69" s="37">
        <v>0</v>
      </c>
      <c r="E69" s="37">
        <v>0</v>
      </c>
      <c r="F69" s="32">
        <v>0</v>
      </c>
      <c r="G69" s="20"/>
      <c r="H69" s="66"/>
    </row>
    <row r="70" spans="1:8" ht="33" x14ac:dyDescent="0.25">
      <c r="A70" s="22">
        <v>2</v>
      </c>
      <c r="B70" s="50" t="s">
        <v>52</v>
      </c>
      <c r="C70" s="33" t="s">
        <v>15</v>
      </c>
      <c r="D70" s="43" t="s">
        <v>14</v>
      </c>
      <c r="E70" s="43" t="s">
        <v>14</v>
      </c>
      <c r="F70" s="27" t="s">
        <v>14</v>
      </c>
      <c r="G70" s="20"/>
      <c r="H70" s="25">
        <v>10</v>
      </c>
    </row>
    <row r="71" spans="1:8" ht="33" x14ac:dyDescent="0.25">
      <c r="A71" s="22" t="s">
        <v>28</v>
      </c>
      <c r="B71" s="23" t="s">
        <v>53</v>
      </c>
      <c r="C71" s="19" t="s">
        <v>15</v>
      </c>
      <c r="D71" s="20" t="s">
        <v>14</v>
      </c>
      <c r="E71" s="20" t="s">
        <v>14</v>
      </c>
      <c r="F71" s="27" t="s">
        <v>14</v>
      </c>
      <c r="G71" s="20"/>
      <c r="H71" s="25">
        <v>10</v>
      </c>
    </row>
    <row r="72" spans="1:8" ht="33" x14ac:dyDescent="0.25">
      <c r="A72" s="22" t="s">
        <v>29</v>
      </c>
      <c r="B72" s="23" t="s">
        <v>30</v>
      </c>
      <c r="C72" s="19" t="s">
        <v>15</v>
      </c>
      <c r="D72" s="20" t="s">
        <v>14</v>
      </c>
      <c r="E72" s="20" t="s">
        <v>47</v>
      </c>
      <c r="F72" s="27" t="s">
        <v>14</v>
      </c>
      <c r="G72" s="20"/>
      <c r="H72" s="25">
        <v>10</v>
      </c>
    </row>
    <row r="73" spans="1:8" ht="33" x14ac:dyDescent="0.25">
      <c r="A73" s="22" t="s">
        <v>31</v>
      </c>
      <c r="B73" s="23" t="s">
        <v>32</v>
      </c>
      <c r="C73" s="19" t="s">
        <v>15</v>
      </c>
      <c r="D73" s="20" t="s">
        <v>14</v>
      </c>
      <c r="E73" s="20" t="s">
        <v>47</v>
      </c>
      <c r="F73" s="27" t="s">
        <v>14</v>
      </c>
      <c r="G73" s="20"/>
      <c r="H73" s="25">
        <v>10</v>
      </c>
    </row>
    <row r="74" spans="1:8" ht="31.5" x14ac:dyDescent="0.25">
      <c r="A74" s="22" t="s">
        <v>34</v>
      </c>
      <c r="B74" s="40" t="s">
        <v>35</v>
      </c>
      <c r="C74" s="19" t="s">
        <v>15</v>
      </c>
      <c r="D74" s="20" t="s">
        <v>50</v>
      </c>
      <c r="E74" s="20" t="s">
        <v>36</v>
      </c>
      <c r="F74" s="27" t="s">
        <v>36</v>
      </c>
      <c r="G74" s="20"/>
      <c r="H74" s="25">
        <v>10</v>
      </c>
    </row>
    <row r="75" spans="1:8" ht="19.5" customHeight="1" x14ac:dyDescent="0.25">
      <c r="A75" s="62" t="s">
        <v>33</v>
      </c>
      <c r="B75" s="63"/>
      <c r="C75" s="28"/>
      <c r="D75" s="28"/>
      <c r="E75" s="28"/>
      <c r="F75" s="29"/>
      <c r="G75" s="24" t="e">
        <f>SUM(G63:G67)</f>
        <v>#VALUE!</v>
      </c>
      <c r="H75" s="13">
        <v>100</v>
      </c>
    </row>
    <row r="76" spans="1:8" x14ac:dyDescent="0.25">
      <c r="A76" s="41"/>
      <c r="B76" s="41"/>
      <c r="C76" s="41"/>
      <c r="D76" s="41"/>
      <c r="E76" s="41"/>
      <c r="F76" s="42"/>
      <c r="G76" s="42"/>
      <c r="H76" s="42"/>
    </row>
    <row r="77" spans="1:8" x14ac:dyDescent="0.25">
      <c r="A77" s="41"/>
      <c r="B77" s="41"/>
      <c r="C77" s="41"/>
      <c r="D77" s="41"/>
      <c r="E77" s="41"/>
      <c r="F77" s="42"/>
      <c r="G77" s="42"/>
      <c r="H77" s="42"/>
    </row>
  </sheetData>
  <mergeCells count="26">
    <mergeCell ref="A5:C5"/>
    <mergeCell ref="H6:H16"/>
    <mergeCell ref="A6:A16"/>
    <mergeCell ref="A1:L1"/>
    <mergeCell ref="A2:L2"/>
    <mergeCell ref="A3:A4"/>
    <mergeCell ref="B3:B4"/>
    <mergeCell ref="C3:C4"/>
    <mergeCell ref="D3:E3"/>
    <mergeCell ref="F3:F4"/>
    <mergeCell ref="G3:I3"/>
    <mergeCell ref="J3:K3"/>
    <mergeCell ref="L3:L4"/>
    <mergeCell ref="A75:B75"/>
    <mergeCell ref="H63:H69"/>
    <mergeCell ref="A63:A69"/>
    <mergeCell ref="A62:C62"/>
    <mergeCell ref="A22:F22"/>
    <mergeCell ref="A48:B48"/>
    <mergeCell ref="H24:H42"/>
    <mergeCell ref="A24:A42"/>
    <mergeCell ref="A23:C23"/>
    <mergeCell ref="H50:H55"/>
    <mergeCell ref="A50:A55"/>
    <mergeCell ref="A49:B49"/>
    <mergeCell ref="A61:B61"/>
  </mergeCells>
  <pageMargins left="0.25" right="0.25"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2012-полн</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MalyshevaNI</dc:creator>
  <cp:lastModifiedBy>Анатолий Н. Щеблыкин</cp:lastModifiedBy>
  <cp:lastPrinted>2024-07-16T08:48:01Z</cp:lastPrinted>
  <dcterms:created xsi:type="dcterms:W3CDTF">2013-07-22T13:01:52Z</dcterms:created>
  <dcterms:modified xsi:type="dcterms:W3CDTF">2024-11-06T13:06:08Z</dcterms:modified>
</cp:coreProperties>
</file>